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1015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Обоснование!$A$17:$AD$29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Обоснование!$A$1:$AE$46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62913" refMode="R1C1"/>
</workbook>
</file>

<file path=xl/calcChain.xml><?xml version="1.0" encoding="utf-8"?>
<calcChain xmlns="http://schemas.openxmlformats.org/spreadsheetml/2006/main">
  <c r="AA19" i="1"/>
  <c r="AB19"/>
  <c r="AC19" s="1"/>
  <c r="AA20"/>
  <c r="AB20"/>
  <c r="AC20" s="1"/>
  <c r="AA21"/>
  <c r="AB21"/>
  <c r="AC21" s="1"/>
  <c r="AA22"/>
  <c r="AB22"/>
  <c r="AC22" s="1"/>
  <c r="AA23"/>
  <c r="AB23"/>
  <c r="AC23" s="1"/>
  <c r="AD23" l="1"/>
  <c r="AD21"/>
  <c r="AD19"/>
  <c r="AD22"/>
  <c r="AD20"/>
  <c r="K18"/>
  <c r="AA18" l="1"/>
  <c r="AB18"/>
  <c r="AC18" s="1"/>
  <c r="AD18" l="1"/>
  <c r="AC24"/>
</calcChain>
</file>

<file path=xl/sharedStrings.xml><?xml version="1.0" encoding="utf-8"?>
<sst xmlns="http://schemas.openxmlformats.org/spreadsheetml/2006/main" count="98" uniqueCount="90">
  <si>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</si>
  <si>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</si>
  <si>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</si>
  <si>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</si>
  <si>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</si>
  <si>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</si>
  <si>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</si>
  <si>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</si>
  <si>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</si>
  <si>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</si>
  <si>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</si>
  <si>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</si>
  <si>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</si>
  <si>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</si>
  <si>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</si>
  <si>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</si>
  <si>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</si>
  <si>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</si>
  <si>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</si>
  <si>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</si>
  <si>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</si>
  <si>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</si>
  <si>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</si>
  <si>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</si>
  <si>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</si>
  <si>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</si>
  <si>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</si>
  <si>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</si>
  <si>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</si>
  <si>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</si>
  <si>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</si>
  <si>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</si>
  <si>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</si>
  <si>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</si>
  <si>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</si>
  <si>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</si>
  <si>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</si>
  <si>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</si>
  <si>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</si>
  <si>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</si>
  <si>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</si>
  <si>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</si>
  <si>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</si>
  <si>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</si>
  <si>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</si>
  <si>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</si>
  <si>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</si>
  <si>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</si>
  <si>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</si>
  <si>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</si>
  <si>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</si>
  <si>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</si>
  <si>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</si>
  <si>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</si>
  <si>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</si>
  <si>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</si>
  <si>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</si>
  <si>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</si>
  <si>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</si>
  <si>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</si>
  <si>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</si>
  <si>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</si>
  <si>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</si>
  <si>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</si>
  <si>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</si>
  <si>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</si>
  <si>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</si>
  <si>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</si>
  <si>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</si>
  <si>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</si>
  <si>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</si>
  <si>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</si>
  <si>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Начальник ОСАиТП</t>
  </si>
  <si>
    <t>С.В. Алексеев</t>
  </si>
  <si>
    <t>ПГ</t>
  </si>
  <si>
    <t>Лицензия InfoWatch Traffic Monitor Standard Solution на 1-99 раб.м.</t>
  </si>
  <si>
    <t>Лицензия InfoWatch Activity Monitor Base на 25 раб.м.</t>
  </si>
  <si>
    <t>Лицензия InfoWatch Data Discovery на 25 раб.м.</t>
  </si>
  <si>
    <t>Лицензия на пользование обновлениями ПО InfoWatch Traffic Monitor Standard Solution на 1-99 раб.м. 1год</t>
  </si>
  <si>
    <t>Лицензия на пользование обновлениями ПО InfoWatch Activity Monitor Base на 25 раб.м. 1год</t>
  </si>
  <si>
    <t>Лицензия на пользование обновлениями ПО InfoWatch Data Discovery на 25 раб.м. 1год</t>
  </si>
  <si>
    <t>ПГ00041499</t>
  </si>
  <si>
    <t>ПГ00041495</t>
  </si>
  <si>
    <t>ПГ00041497</t>
  </si>
  <si>
    <t>ПГ00041498</t>
  </si>
  <si>
    <t>ПГ00041500</t>
  </si>
  <si>
    <t>ПГ00041501</t>
  </si>
  <si>
    <t>Техника электронно-вычислительная</t>
  </si>
  <si>
    <t>Лицензии</t>
  </si>
  <si>
    <t>Программное обеспечение, ключи активации, лицензии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</si>
</sst>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25244</xdr:colOff>
      <xdr:row>15</xdr:row>
      <xdr:rowOff>342385</xdr:rowOff>
    </xdr:from>
    <xdr:to>
      <xdr:col>28</xdr:col>
      <xdr:colOff>1198470</xdr:colOff>
      <xdr:row>15</xdr:row>
      <xdr:rowOff>658906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0712294" y="4514335"/>
          <a:ext cx="1173226" cy="316521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27</xdr:col>
      <xdr:colOff>333995</xdr:colOff>
      <xdr:row>15</xdr:row>
      <xdr:rowOff>329334</xdr:rowOff>
    </xdr:from>
    <xdr:to>
      <xdr:col>27</xdr:col>
      <xdr:colOff>485915</xdr:colOff>
      <xdr:row>15</xdr:row>
      <xdr:rowOff>563207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5473142" y="4509128"/>
          <a:ext cx="151920" cy="233873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28</xdr:col>
      <xdr:colOff>70200</xdr:colOff>
      <xdr:row>23</xdr:row>
      <xdr:rowOff>15840</xdr:rowOff>
    </xdr:from>
    <xdr:to>
      <xdr:col>29</xdr:col>
      <xdr:colOff>2880</xdr:colOff>
      <xdr:row>23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17</xdr:row>
      <xdr:rowOff>116923</xdr:rowOff>
    </xdr:from>
    <xdr:to>
      <xdr:col>28</xdr:col>
      <xdr:colOff>1159487</xdr:colOff>
      <xdr:row>17</xdr:row>
      <xdr:rowOff>117283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051304" y="5165173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18</xdr:row>
      <xdr:rowOff>116923</xdr:rowOff>
    </xdr:from>
    <xdr:to>
      <xdr:col>28</xdr:col>
      <xdr:colOff>1159487</xdr:colOff>
      <xdr:row>18</xdr:row>
      <xdr:rowOff>117283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19</xdr:row>
      <xdr:rowOff>116923</xdr:rowOff>
    </xdr:from>
    <xdr:to>
      <xdr:col>28</xdr:col>
      <xdr:colOff>1159487</xdr:colOff>
      <xdr:row>19</xdr:row>
      <xdr:rowOff>117283</xdr:rowOff>
    </xdr:to>
    <xdr:pic>
      <xdr:nvPicPr>
        <xdr:cNvPr id="8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20</xdr:row>
      <xdr:rowOff>116923</xdr:rowOff>
    </xdr:from>
    <xdr:to>
      <xdr:col>28</xdr:col>
      <xdr:colOff>1159487</xdr:colOff>
      <xdr:row>20</xdr:row>
      <xdr:rowOff>117283</xdr:rowOff>
    </xdr:to>
    <xdr:pic>
      <xdr:nvPicPr>
        <xdr:cNvPr id="9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21</xdr:row>
      <xdr:rowOff>116923</xdr:rowOff>
    </xdr:from>
    <xdr:to>
      <xdr:col>28</xdr:col>
      <xdr:colOff>1159487</xdr:colOff>
      <xdr:row>21</xdr:row>
      <xdr:rowOff>117283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22</xdr:row>
      <xdr:rowOff>116923</xdr:rowOff>
    </xdr:from>
    <xdr:to>
      <xdr:col>28</xdr:col>
      <xdr:colOff>1159487</xdr:colOff>
      <xdr:row>22</xdr:row>
      <xdr:rowOff>117283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FD44"/>
  <sheetViews>
    <sheetView tabSelected="1" zoomScaleNormal="100" zoomScaleSheetLayoutView="85" zoomScalePageLayoutView="115" workbookViewId="0">
      <selection activeCell="J30" sqref="J30"/>
    </sheetView>
  </sheetViews>
  <sheetFormatPr defaultColWidth="8.85546875" defaultRowHeight="12.75"/>
  <cols>
    <col min="1" max="1" width="4.42578125" style="1" customWidth="1"/>
    <col min="2" max="2" width="10" style="1" customWidth="1"/>
    <col min="3" max="3" width="47.42578125" style="1" customWidth="1"/>
    <col min="4" max="4" width="8.28515625" style="1" customWidth="1"/>
    <col min="5" max="5" width="9.5703125" style="1" customWidth="1"/>
    <col min="6" max="8" width="10.85546875" style="1" hidden="1" customWidth="1"/>
    <col min="9" max="9" width="14.7109375" style="1" hidden="1" customWidth="1"/>
    <col min="10" max="10" width="14.42578125" style="1" customWidth="1"/>
    <col min="11" max="11" width="0.5703125" style="1" customWidth="1"/>
    <col min="12" max="13" width="12.7109375" style="1" customWidth="1"/>
    <col min="14" max="14" width="13.42578125" style="1" customWidth="1"/>
    <col min="15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8.28515625" style="1" customWidth="1"/>
    <col min="30" max="30" width="14.28515625" style="1" customWidth="1"/>
    <col min="31" max="836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55" t="s">
        <v>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30" s="5" customFormat="1" ht="19.5" customHeight="1">
      <c r="C7" s="6" t="s">
        <v>6</v>
      </c>
      <c r="D7" s="55" t="s">
        <v>74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30" s="5" customFormat="1" ht="19.5" customHeight="1">
      <c r="C8" s="6" t="s">
        <v>7</v>
      </c>
      <c r="D8" s="55" t="s">
        <v>89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30" s="5" customFormat="1" ht="19.5" customHeight="1">
      <c r="C9" s="6" t="s">
        <v>8</v>
      </c>
      <c r="D9" s="55" t="s">
        <v>87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0" s="5" customFormat="1" ht="19.5" customHeight="1">
      <c r="C10" s="6" t="s">
        <v>9</v>
      </c>
      <c r="D10" s="55" t="s">
        <v>88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30" s="5" customFormat="1" ht="27" customHeight="1">
      <c r="C11" s="6" t="s">
        <v>10</v>
      </c>
      <c r="D11" s="55" t="s">
        <v>11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30" s="5" customFormat="1" ht="45.75" customHeight="1">
      <c r="C12" s="6" t="s">
        <v>12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30" ht="16.5" customHeight="1"/>
    <row r="14" spans="1:30" ht="63.75" customHeight="1">
      <c r="A14" s="53" t="s">
        <v>13</v>
      </c>
      <c r="B14" s="53" t="s">
        <v>14</v>
      </c>
      <c r="C14" s="53" t="s">
        <v>15</v>
      </c>
      <c r="D14" s="53" t="s">
        <v>16</v>
      </c>
      <c r="E14" s="53" t="s">
        <v>17</v>
      </c>
      <c r="F14" s="53" t="s">
        <v>18</v>
      </c>
      <c r="G14" s="53"/>
      <c r="H14" s="53"/>
      <c r="I14" s="53"/>
      <c r="J14" s="56" t="s">
        <v>19</v>
      </c>
      <c r="K14" s="53" t="s">
        <v>20</v>
      </c>
      <c r="L14" s="57" t="s">
        <v>21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8" t="s">
        <v>22</v>
      </c>
      <c r="AB14" s="59" t="s">
        <v>23</v>
      </c>
      <c r="AC14" s="53" t="s">
        <v>24</v>
      </c>
      <c r="AD14" s="52" t="s">
        <v>25</v>
      </c>
    </row>
    <row r="15" spans="1:30" ht="28.5" customHeight="1">
      <c r="A15" s="53"/>
      <c r="B15" s="53"/>
      <c r="C15" s="53"/>
      <c r="D15" s="53"/>
      <c r="E15" s="53"/>
      <c r="F15" s="53" t="s">
        <v>26</v>
      </c>
      <c r="G15" s="53" t="s">
        <v>27</v>
      </c>
      <c r="H15" s="53" t="s">
        <v>28</v>
      </c>
      <c r="I15" s="53" t="s">
        <v>29</v>
      </c>
      <c r="J15" s="56"/>
      <c r="K15" s="56"/>
      <c r="L15" s="54" t="s">
        <v>30</v>
      </c>
      <c r="M15" s="54"/>
      <c r="N15" s="54"/>
      <c r="O15" s="54"/>
      <c r="P15" s="54"/>
      <c r="Q15" s="54" t="s">
        <v>31</v>
      </c>
      <c r="R15" s="54"/>
      <c r="S15" s="54"/>
      <c r="T15" s="54"/>
      <c r="U15" s="54"/>
      <c r="V15" s="53" t="s">
        <v>32</v>
      </c>
      <c r="W15" s="53"/>
      <c r="X15" s="53"/>
      <c r="Y15" s="53"/>
      <c r="Z15" s="53"/>
      <c r="AA15" s="58"/>
      <c r="AB15" s="59"/>
      <c r="AC15" s="59"/>
      <c r="AD15" s="52"/>
    </row>
    <row r="16" spans="1:30" ht="68.25" customHeight="1">
      <c r="A16" s="53"/>
      <c r="B16" s="53"/>
      <c r="C16" s="53"/>
      <c r="D16" s="53"/>
      <c r="E16" s="53"/>
      <c r="F16" s="53"/>
      <c r="G16" s="53"/>
      <c r="H16" s="53"/>
      <c r="I16" s="53"/>
      <c r="J16" s="56"/>
      <c r="K16" s="56"/>
      <c r="L16" s="8"/>
      <c r="M16" s="8"/>
      <c r="N16" s="8"/>
      <c r="O16" s="8"/>
      <c r="P16" s="7" t="s">
        <v>33</v>
      </c>
      <c r="Q16" s="7" t="s">
        <v>34</v>
      </c>
      <c r="R16" s="7" t="s">
        <v>35</v>
      </c>
      <c r="S16" s="7" t="s">
        <v>36</v>
      </c>
      <c r="T16" s="7" t="s">
        <v>37</v>
      </c>
      <c r="U16" s="7" t="s">
        <v>38</v>
      </c>
      <c r="V16" s="7" t="s">
        <v>39</v>
      </c>
      <c r="W16" s="7" t="s">
        <v>40</v>
      </c>
      <c r="X16" s="7" t="s">
        <v>41</v>
      </c>
      <c r="Y16" s="7" t="s">
        <v>42</v>
      </c>
      <c r="Z16" s="7" t="s">
        <v>43</v>
      </c>
      <c r="AA16" s="58"/>
      <c r="AB16" s="59"/>
      <c r="AC16" s="59"/>
      <c r="AD16" s="52"/>
    </row>
    <row r="17" spans="1:30" s="13" customFormat="1" ht="15.75" customHeight="1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44</v>
      </c>
      <c r="M17" s="9" t="s">
        <v>45</v>
      </c>
      <c r="N17" s="9" t="s">
        <v>46</v>
      </c>
      <c r="O17" s="9" t="s">
        <v>47</v>
      </c>
      <c r="P17" s="9" t="s">
        <v>48</v>
      </c>
      <c r="Q17" s="9" t="s">
        <v>49</v>
      </c>
      <c r="R17" s="9" t="s">
        <v>50</v>
      </c>
      <c r="S17" s="9" t="s">
        <v>51</v>
      </c>
      <c r="T17" s="9" t="s">
        <v>52</v>
      </c>
      <c r="U17" s="9" t="s">
        <v>53</v>
      </c>
      <c r="V17" s="9" t="s">
        <v>54</v>
      </c>
      <c r="W17" s="9" t="s">
        <v>55</v>
      </c>
      <c r="X17" s="9" t="s">
        <v>56</v>
      </c>
      <c r="Y17" s="9" t="s">
        <v>57</v>
      </c>
      <c r="Z17" s="9" t="s">
        <v>58</v>
      </c>
      <c r="AA17" s="12">
        <v>13</v>
      </c>
      <c r="AB17" s="12">
        <v>14</v>
      </c>
      <c r="AC17" s="12">
        <v>15</v>
      </c>
      <c r="AD17" s="12">
        <v>16</v>
      </c>
    </row>
    <row r="18" spans="1:30" s="13" customFormat="1" ht="25.5">
      <c r="A18" s="14">
        <v>1</v>
      </c>
      <c r="B18" s="46" t="s">
        <v>81</v>
      </c>
      <c r="C18" s="15" t="s">
        <v>75</v>
      </c>
      <c r="D18" s="16" t="s">
        <v>59</v>
      </c>
      <c r="E18" s="17">
        <v>1</v>
      </c>
      <c r="F18" s="18"/>
      <c r="G18" s="19"/>
      <c r="H18" s="20"/>
      <c r="I18" s="20"/>
      <c r="J18" s="21">
        <v>1.0379</v>
      </c>
      <c r="K18" s="19" t="str">
        <f>IF(SUM(F18)=0,"",F18*J18)</f>
        <v/>
      </c>
      <c r="L18" s="22">
        <v>324990</v>
      </c>
      <c r="M18" s="22">
        <v>364240</v>
      </c>
      <c r="N18" s="22">
        <v>314000</v>
      </c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>COUNTIF(K18:Z18,"&gt;0")</f>
        <v>3</v>
      </c>
      <c r="AB18" s="24">
        <f>CEILING(SUM(K18:Z18)/COUNTIF(K18:Z18,"&gt;0"),0.01)</f>
        <v>334410</v>
      </c>
      <c r="AC18" s="24">
        <f>AB18*E18</f>
        <v>334410</v>
      </c>
      <c r="AD18" s="25">
        <f>STDEV(K18:Z18)/AB18*100</f>
        <v>7.897936075709258</v>
      </c>
    </row>
    <row r="19" spans="1:30" s="13" customFormat="1">
      <c r="A19" s="14">
        <v>2</v>
      </c>
      <c r="B19" s="46" t="s">
        <v>82</v>
      </c>
      <c r="C19" s="15" t="s">
        <v>76</v>
      </c>
      <c r="D19" s="16" t="s">
        <v>59</v>
      </c>
      <c r="E19" s="17">
        <v>1</v>
      </c>
      <c r="F19" s="18"/>
      <c r="G19" s="19"/>
      <c r="H19" s="20"/>
      <c r="I19" s="20"/>
      <c r="J19" s="21">
        <v>1.0379</v>
      </c>
      <c r="K19" s="19"/>
      <c r="L19" s="22">
        <v>73743.75</v>
      </c>
      <c r="M19" s="22">
        <v>82650</v>
      </c>
      <c r="N19" s="22">
        <v>71250</v>
      </c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>
        <f t="shared" ref="AA19:AA23" si="0">COUNTIF(K19:Z19,"&gt;0")</f>
        <v>3</v>
      </c>
      <c r="AB19" s="24">
        <f t="shared" ref="AB19:AB23" si="1">CEILING(SUM(K19:Z19)/COUNTIF(K19:Z19,"&gt;0"),0.01)</f>
        <v>75881.25</v>
      </c>
      <c r="AC19" s="24">
        <f t="shared" ref="AC19:AC23" si="2">AB19*E19</f>
        <v>75881.25</v>
      </c>
      <c r="AD19" s="25">
        <f t="shared" ref="AD19:AD23" si="3">STDEV(K19:Z19)/AB19*100</f>
        <v>7.897936075709258</v>
      </c>
    </row>
    <row r="20" spans="1:30" s="13" customFormat="1" ht="15" customHeight="1">
      <c r="A20" s="14">
        <v>3</v>
      </c>
      <c r="B20" s="46" t="s">
        <v>83</v>
      </c>
      <c r="C20" s="15" t="s">
        <v>77</v>
      </c>
      <c r="D20" s="16" t="s">
        <v>59</v>
      </c>
      <c r="E20" s="17">
        <v>1</v>
      </c>
      <c r="F20" s="18"/>
      <c r="G20" s="19"/>
      <c r="H20" s="20"/>
      <c r="I20" s="20"/>
      <c r="J20" s="21">
        <v>1.0379</v>
      </c>
      <c r="K20" s="19"/>
      <c r="L20" s="22">
        <v>54337.5</v>
      </c>
      <c r="M20" s="22">
        <v>60900</v>
      </c>
      <c r="N20" s="22">
        <v>52500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3">
        <f t="shared" si="0"/>
        <v>3</v>
      </c>
      <c r="AB20" s="24">
        <f t="shared" si="1"/>
        <v>55912.5</v>
      </c>
      <c r="AC20" s="24">
        <f t="shared" si="2"/>
        <v>55912.5</v>
      </c>
      <c r="AD20" s="25">
        <f t="shared" si="3"/>
        <v>7.8979360757092598</v>
      </c>
    </row>
    <row r="21" spans="1:30" s="13" customFormat="1" ht="25.5">
      <c r="A21" s="14">
        <v>4</v>
      </c>
      <c r="B21" s="46" t="s">
        <v>84</v>
      </c>
      <c r="C21" s="15" t="s">
        <v>78</v>
      </c>
      <c r="D21" s="16" t="s">
        <v>59</v>
      </c>
      <c r="E21" s="17">
        <v>1</v>
      </c>
      <c r="F21" s="18"/>
      <c r="G21" s="19"/>
      <c r="H21" s="20"/>
      <c r="I21" s="20"/>
      <c r="J21" s="21">
        <v>1.0379</v>
      </c>
      <c r="K21" s="19"/>
      <c r="L21" s="22">
        <v>97497</v>
      </c>
      <c r="M21" s="22">
        <v>109272</v>
      </c>
      <c r="N21" s="22">
        <v>94200</v>
      </c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3">
        <f t="shared" si="0"/>
        <v>3</v>
      </c>
      <c r="AB21" s="24">
        <f t="shared" si="1"/>
        <v>100323</v>
      </c>
      <c r="AC21" s="24">
        <f t="shared" si="2"/>
        <v>100323</v>
      </c>
      <c r="AD21" s="25">
        <f t="shared" si="3"/>
        <v>7.8979360757092598</v>
      </c>
    </row>
    <row r="22" spans="1:30" s="13" customFormat="1" ht="25.5">
      <c r="A22" s="14">
        <v>5</v>
      </c>
      <c r="B22" s="46" t="s">
        <v>85</v>
      </c>
      <c r="C22" s="15" t="s">
        <v>79</v>
      </c>
      <c r="D22" s="16" t="s">
        <v>59</v>
      </c>
      <c r="E22" s="17">
        <v>1</v>
      </c>
      <c r="F22" s="18"/>
      <c r="G22" s="19"/>
      <c r="H22" s="20"/>
      <c r="I22" s="20"/>
      <c r="J22" s="21">
        <v>1.0379</v>
      </c>
      <c r="K22" s="19"/>
      <c r="L22" s="22">
        <v>22123.13</v>
      </c>
      <c r="M22" s="22">
        <v>24795</v>
      </c>
      <c r="N22" s="22">
        <v>21375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3">
        <f t="shared" si="0"/>
        <v>3</v>
      </c>
      <c r="AB22" s="24">
        <f t="shared" si="1"/>
        <v>22764.38</v>
      </c>
      <c r="AC22" s="24">
        <f t="shared" si="2"/>
        <v>22764.38</v>
      </c>
      <c r="AD22" s="25">
        <f t="shared" si="3"/>
        <v>7.897930424107261</v>
      </c>
    </row>
    <row r="23" spans="1:30" s="13" customFormat="1" ht="25.5">
      <c r="A23" s="14">
        <v>6</v>
      </c>
      <c r="B23" s="46" t="s">
        <v>86</v>
      </c>
      <c r="C23" s="15" t="s">
        <v>80</v>
      </c>
      <c r="D23" s="16" t="s">
        <v>59</v>
      </c>
      <c r="E23" s="17">
        <v>1</v>
      </c>
      <c r="F23" s="18"/>
      <c r="G23" s="19"/>
      <c r="H23" s="20"/>
      <c r="I23" s="20"/>
      <c r="J23" s="21">
        <v>1.0379</v>
      </c>
      <c r="K23" s="19"/>
      <c r="L23" s="22">
        <v>16301.25</v>
      </c>
      <c r="M23" s="22">
        <v>18270</v>
      </c>
      <c r="N23" s="22">
        <v>15750</v>
      </c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3">
        <f t="shared" si="0"/>
        <v>3</v>
      </c>
      <c r="AB23" s="24">
        <f t="shared" si="1"/>
        <v>16773.75</v>
      </c>
      <c r="AC23" s="24">
        <f t="shared" si="2"/>
        <v>16773.75</v>
      </c>
      <c r="AD23" s="25">
        <f t="shared" si="3"/>
        <v>7.8979360757092598</v>
      </c>
    </row>
    <row r="24" spans="1:30" ht="24" customHeight="1">
      <c r="A24" s="26"/>
      <c r="B24" s="27"/>
      <c r="C24" s="51" t="s">
        <v>60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9"/>
      <c r="AC24" s="29">
        <f>SUM(AC18:AC23)</f>
        <v>606064.88</v>
      </c>
      <c r="AD24" s="30"/>
    </row>
    <row r="25" spans="1:30" ht="13.5" customHeight="1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2"/>
    </row>
    <row r="26" spans="1:30" s="33" customFormat="1" ht="13.5" customHeight="1">
      <c r="C26" s="33" t="s">
        <v>61</v>
      </c>
    </row>
    <row r="27" spans="1:30" s="33" customFormat="1" ht="15" customHeight="1">
      <c r="C27" s="34"/>
    </row>
    <row r="28" spans="1:30" s="33" customFormat="1" ht="15" customHeight="1">
      <c r="C28" s="34"/>
    </row>
    <row r="29" spans="1:30" s="33" customFormat="1" ht="15" customHeight="1">
      <c r="C29" s="34"/>
    </row>
    <row r="30" spans="1:30" ht="13.5" customHeight="1">
      <c r="L30" s="35"/>
    </row>
    <row r="31" spans="1:30" s="36" customFormat="1" ht="13.5" customHeight="1">
      <c r="C31" s="37" t="s">
        <v>62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30" s="36" customFormat="1" ht="13.5" customHeigh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3:30" s="36" customFormat="1" ht="13.5" customHeight="1">
      <c r="C33" s="38">
        <v>45209</v>
      </c>
      <c r="D33" s="39"/>
      <c r="E33" s="39"/>
      <c r="F33" s="47" t="s">
        <v>72</v>
      </c>
      <c r="G33" s="47"/>
      <c r="H33" s="47"/>
      <c r="I33" s="47"/>
      <c r="J33" s="47"/>
      <c r="K33" s="41"/>
      <c r="L33" s="47"/>
      <c r="M33" s="47"/>
      <c r="N33" s="47"/>
      <c r="O33" s="42"/>
      <c r="P33" s="42"/>
      <c r="Q33" s="1"/>
      <c r="R33" s="1"/>
      <c r="S33" s="1"/>
      <c r="T33" s="1"/>
      <c r="U33" s="1"/>
      <c r="V33" s="38" t="s">
        <v>63</v>
      </c>
      <c r="W33" s="38"/>
      <c r="X33" s="38"/>
      <c r="Y33" s="38"/>
      <c r="Z33" s="38"/>
      <c r="AA33" s="48" t="s">
        <v>73</v>
      </c>
      <c r="AB33" s="48"/>
      <c r="AC33" s="43"/>
    </row>
    <row r="34" spans="3:30" s="36" customFormat="1" ht="13.5" customHeight="1">
      <c r="C34" s="44" t="s">
        <v>64</v>
      </c>
      <c r="D34" s="39"/>
      <c r="E34" s="39"/>
      <c r="F34" s="49" t="s">
        <v>65</v>
      </c>
      <c r="G34" s="49"/>
      <c r="H34" s="49"/>
      <c r="I34" s="49"/>
      <c r="J34" s="49"/>
      <c r="K34" s="1"/>
      <c r="L34" s="50" t="s">
        <v>66</v>
      </c>
      <c r="M34" s="50"/>
      <c r="N34" s="50"/>
      <c r="O34" s="42"/>
      <c r="P34" s="42"/>
      <c r="Q34" s="1"/>
      <c r="R34" s="1"/>
      <c r="S34" s="1"/>
      <c r="T34" s="1"/>
      <c r="U34" s="1"/>
      <c r="V34" s="44"/>
      <c r="W34" s="44"/>
      <c r="X34" s="44"/>
      <c r="Y34" s="44"/>
      <c r="Z34" s="44"/>
      <c r="AA34" s="44"/>
      <c r="AB34" s="44"/>
    </row>
    <row r="35" spans="3:30" ht="13.5" customHeight="1">
      <c r="C35" s="45"/>
    </row>
    <row r="36" spans="3:30" ht="13.5" customHeight="1">
      <c r="C36" s="37" t="s">
        <v>67</v>
      </c>
    </row>
    <row r="37" spans="3:30" ht="13.5" customHeight="1"/>
    <row r="38" spans="3:30">
      <c r="C38" s="38">
        <v>45209</v>
      </c>
      <c r="D38" s="39"/>
      <c r="E38" s="39"/>
      <c r="F38" s="47" t="s">
        <v>68</v>
      </c>
      <c r="G38" s="47"/>
      <c r="H38" s="47"/>
      <c r="I38" s="47"/>
      <c r="J38" s="47"/>
      <c r="K38" s="41"/>
      <c r="L38" s="47"/>
      <c r="M38" s="47"/>
      <c r="N38" s="47"/>
      <c r="O38" s="42"/>
      <c r="P38" s="42"/>
      <c r="V38" s="38" t="s">
        <v>69</v>
      </c>
      <c r="W38" s="38"/>
      <c r="X38" s="38"/>
      <c r="Y38" s="38"/>
      <c r="Z38" s="38"/>
      <c r="AA38" s="48" t="s">
        <v>70</v>
      </c>
      <c r="AB38" s="48"/>
    </row>
    <row r="39" spans="3:30">
      <c r="C39" s="44" t="s">
        <v>64</v>
      </c>
      <c r="D39" s="39"/>
      <c r="E39" s="39"/>
      <c r="F39" s="49" t="s">
        <v>65</v>
      </c>
      <c r="G39" s="49"/>
      <c r="H39" s="49"/>
      <c r="I39" s="49"/>
      <c r="J39" s="49"/>
      <c r="L39" s="50" t="s">
        <v>66</v>
      </c>
      <c r="M39" s="50"/>
      <c r="N39" s="50"/>
      <c r="O39" s="42"/>
      <c r="P39" s="42"/>
      <c r="V39" s="44"/>
      <c r="W39" s="44"/>
      <c r="X39" s="44"/>
      <c r="Y39" s="44"/>
      <c r="Z39" s="44"/>
      <c r="AA39" s="44"/>
      <c r="AB39" s="44"/>
    </row>
    <row r="42" spans="3:30">
      <c r="C42" s="37" t="s">
        <v>71</v>
      </c>
    </row>
    <row r="44" spans="3:30"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</row>
  </sheetData>
  <autoFilter ref="A17:AD29"/>
  <mergeCells count="39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4:M24"/>
    <mergeCell ref="F33:J33"/>
    <mergeCell ref="L33:N33"/>
    <mergeCell ref="AA33:AB33"/>
    <mergeCell ref="F34:J34"/>
    <mergeCell ref="L34:N34"/>
    <mergeCell ref="F38:J38"/>
    <mergeCell ref="L38:N38"/>
    <mergeCell ref="AA38:AB38"/>
    <mergeCell ref="F39:J39"/>
    <mergeCell ref="L39:N3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8" scale="8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aknyazkina</cp:lastModifiedBy>
  <cp:revision>1</cp:revision>
  <cp:lastPrinted>2023-10-10T10:43:42Z</cp:lastPrinted>
  <dcterms:created xsi:type="dcterms:W3CDTF">1996-10-08T23:32:33Z</dcterms:created>
  <dcterms:modified xsi:type="dcterms:W3CDTF">2023-10-18T06:59:34Z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